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y Wood\Desktop\"/>
    </mc:Choice>
  </mc:AlternateContent>
  <xr:revisionPtr revIDLastSave="0" documentId="13_ncr:1_{A4A2003D-805B-4C0A-9997-BA49186B9078}" xr6:coauthVersionLast="47" xr6:coauthVersionMax="47" xr10:uidLastSave="{00000000-0000-0000-0000-000000000000}"/>
  <bookViews>
    <workbookView xWindow="-108" yWindow="-108" windowWidth="23256" windowHeight="12576" xr2:uid="{C378091F-579A-41A8-803C-FC7E54844170}"/>
  </bookViews>
  <sheets>
    <sheet name="Jan 2022" sheetId="2" r:id="rId1"/>
    <sheet name="Spring 202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2" l="1"/>
  <c r="B10" i="2"/>
  <c r="B9" i="2"/>
  <c r="B8" i="2"/>
  <c r="B7" i="2"/>
  <c r="B6" i="2"/>
  <c r="C6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G7" i="1"/>
  <c r="G8" i="1"/>
  <c r="G9" i="1"/>
  <c r="G10" i="1"/>
  <c r="G11" i="1"/>
  <c r="G6" i="1"/>
  <c r="C14" i="1"/>
  <c r="C13" i="1"/>
  <c r="C12" i="1"/>
  <c r="C11" i="1"/>
  <c r="C10" i="1"/>
  <c r="C9" i="1"/>
  <c r="C8" i="1"/>
  <c r="C7" i="1"/>
</calcChain>
</file>

<file path=xl/sharedStrings.xml><?xml version="1.0" encoding="utf-8"?>
<sst xmlns="http://schemas.openxmlformats.org/spreadsheetml/2006/main" count="65" uniqueCount="19">
  <si>
    <t>Pump Speed</t>
  </si>
  <si>
    <t>Valve Position</t>
  </si>
  <si>
    <t>Flowrate</t>
  </si>
  <si>
    <t>#</t>
  </si>
  <si>
    <t>Pump Cart</t>
  </si>
  <si>
    <t>%</t>
  </si>
  <si>
    <t>gal/min</t>
  </si>
  <si>
    <t>Variable Pump Speed</t>
  </si>
  <si>
    <t>Variable Valve Opening</t>
  </si>
  <si>
    <t>Pump 1</t>
  </si>
  <si>
    <t>Pump 2</t>
  </si>
  <si>
    <t>Pump 4</t>
  </si>
  <si>
    <t>*To get pump speed, I took the RPM measured, divided by 3450 RPM (listed as nominal speed), then multiplied by 100.</t>
  </si>
  <si>
    <t>It appears that this is a different percentage for each pump.</t>
  </si>
  <si>
    <t>Pump Speed*</t>
  </si>
  <si>
    <t>I didn't adjust the setpoint so as I increased power, it closed the valve to maintain the setpoint</t>
  </si>
  <si>
    <t>Here, I changed the valve to manual and set it at 100% for all measurements</t>
  </si>
  <si>
    <t>Pump 3</t>
  </si>
  <si>
    <t>Last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</si>
</sst>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1" fontId="0" fillId="0" borderId="0" xfId="0" applyNumberFormat="1"/>
    <xf numFmtId="0" fontId="1" fillId="0" borderId="0" xfId="0" applyFont="1"/>
    <xf numFmtId="0" fontId="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Flowrate vs. Pump Speed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Pump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'Spring 2021'!$C$6:$C$14</c:f>
              <c:numCache>
                <c:formatCode>0</c:formatCode>
                <c:ptCount val="9"/>
                <c:pt idx="0">
                  <c:v>50.05797101449275</c:v>
                </c:pt>
                <c:pt idx="1">
                  <c:v>60</c:v>
                </c:pt>
                <c:pt idx="2">
                  <c:v>70.086956521739125</c:v>
                </c:pt>
                <c:pt idx="3">
                  <c:v>80.202898550724626</c:v>
                </c:pt>
                <c:pt idx="4">
                  <c:v>90.289855072463766</c:v>
                </c:pt>
                <c:pt idx="5">
                  <c:v>100.37681159420291</c:v>
                </c:pt>
                <c:pt idx="6">
                  <c:v>110.46376811594203</c:v>
                </c:pt>
                <c:pt idx="7">
                  <c:v>120.49275362318841</c:v>
                </c:pt>
                <c:pt idx="8">
                  <c:v>125.50724637681159</c:v>
                </c:pt>
              </c:numCache>
            </c:numRef>
          </c:xVal>
          <c:yVal>
            <c:numRef>
              <c:f>'Spring 2021'!$D$6:$D$14</c:f>
              <c:numCache>
                <c:formatCode>General</c:formatCode>
                <c:ptCount val="9"/>
                <c:pt idx="0">
                  <c:v>9.3000000000000007</c:v>
                </c:pt>
                <c:pt idx="1">
                  <c:v>11.1</c:v>
                </c:pt>
                <c:pt idx="2">
                  <c:v>12.8</c:v>
                </c:pt>
                <c:pt idx="3">
                  <c:v>14.7</c:v>
                </c:pt>
                <c:pt idx="4">
                  <c:v>16.5</c:v>
                </c:pt>
                <c:pt idx="5">
                  <c:v>18.2</c:v>
                </c:pt>
                <c:pt idx="6">
                  <c:v>19.899999999999999</c:v>
                </c:pt>
                <c:pt idx="7" formatCode="0.0">
                  <c:v>21</c:v>
                </c:pt>
                <c:pt idx="8">
                  <c:v>20.5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53E-499D-A3DE-99364143E8B0}"/>
            </c:ext>
          </c:extLst>
        </c:ser>
        <c:ser>
          <c:idx val="1"/>
          <c:order val="1"/>
          <c:tx>
            <c:v>Pump 2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'Spring 2021'!$C$15:$C$23</c:f>
              <c:numCache>
                <c:formatCode>0</c:formatCode>
                <c:ptCount val="9"/>
                <c:pt idx="0">
                  <c:v>56.550724637681157</c:v>
                </c:pt>
                <c:pt idx="1">
                  <c:v>66.579710144927546</c:v>
                </c:pt>
                <c:pt idx="2">
                  <c:v>76.637681159420296</c:v>
                </c:pt>
                <c:pt idx="3">
                  <c:v>86.695652173913047</c:v>
                </c:pt>
                <c:pt idx="4">
                  <c:v>96.782608695652172</c:v>
                </c:pt>
                <c:pt idx="5">
                  <c:v>106.84057971014494</c:v>
                </c:pt>
                <c:pt idx="6">
                  <c:v>116.89855072463769</c:v>
                </c:pt>
                <c:pt idx="7">
                  <c:v>126.95652173913044</c:v>
                </c:pt>
                <c:pt idx="8">
                  <c:v>132.02898550724638</c:v>
                </c:pt>
              </c:numCache>
            </c:numRef>
          </c:xVal>
          <c:yVal>
            <c:numRef>
              <c:f>'Spring 2021'!$D$15:$D$23</c:f>
              <c:numCache>
                <c:formatCode>General</c:formatCode>
                <c:ptCount val="9"/>
                <c:pt idx="0">
                  <c:v>8.1999999999999993</c:v>
                </c:pt>
                <c:pt idx="1">
                  <c:v>9.9</c:v>
                </c:pt>
                <c:pt idx="2">
                  <c:v>11.5</c:v>
                </c:pt>
                <c:pt idx="3">
                  <c:v>13.2</c:v>
                </c:pt>
                <c:pt idx="4">
                  <c:v>14.9</c:v>
                </c:pt>
                <c:pt idx="5">
                  <c:v>16.600000000000001</c:v>
                </c:pt>
                <c:pt idx="6">
                  <c:v>18.100000000000001</c:v>
                </c:pt>
                <c:pt idx="7">
                  <c:v>19.899999999999999</c:v>
                </c:pt>
                <c:pt idx="8">
                  <c:v>20.6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53E-499D-A3DE-99364143E8B0}"/>
            </c:ext>
          </c:extLst>
        </c:ser>
        <c:ser>
          <c:idx val="2"/>
          <c:order val="2"/>
          <c:tx>
            <c:v>Pump 4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'Spring 2021'!$C$24:$C$32</c:f>
              <c:numCache>
                <c:formatCode>0</c:formatCode>
                <c:ptCount val="9"/>
                <c:pt idx="0">
                  <c:v>49.79710144927536</c:v>
                </c:pt>
                <c:pt idx="1">
                  <c:v>59.739130434782609</c:v>
                </c:pt>
                <c:pt idx="2">
                  <c:v>69.826086956521735</c:v>
                </c:pt>
                <c:pt idx="3">
                  <c:v>80</c:v>
                </c:pt>
                <c:pt idx="4">
                  <c:v>90.20289855072464</c:v>
                </c:pt>
                <c:pt idx="5">
                  <c:v>100.31884057971014</c:v>
                </c:pt>
                <c:pt idx="6">
                  <c:v>110.5217391304348</c:v>
                </c:pt>
                <c:pt idx="7">
                  <c:v>120.72463768115942</c:v>
                </c:pt>
                <c:pt idx="8">
                  <c:v>125.44927536231884</c:v>
                </c:pt>
              </c:numCache>
            </c:numRef>
          </c:xVal>
          <c:yVal>
            <c:numRef>
              <c:f>'Spring 2021'!$D$24:$D$32</c:f>
              <c:numCache>
                <c:formatCode>General</c:formatCode>
                <c:ptCount val="9"/>
                <c:pt idx="0" formatCode="0.0">
                  <c:v>7</c:v>
                </c:pt>
                <c:pt idx="1">
                  <c:v>8.6</c:v>
                </c:pt>
                <c:pt idx="2">
                  <c:v>10.1</c:v>
                </c:pt>
                <c:pt idx="3">
                  <c:v>11.6</c:v>
                </c:pt>
                <c:pt idx="4">
                  <c:v>13.1</c:v>
                </c:pt>
                <c:pt idx="5">
                  <c:v>14.5</c:v>
                </c:pt>
                <c:pt idx="6" formatCode="0.0">
                  <c:v>16</c:v>
                </c:pt>
                <c:pt idx="7">
                  <c:v>17.3</c:v>
                </c:pt>
                <c:pt idx="8">
                  <c:v>17.899999999999999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53E-499D-A3DE-99364143E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6809072"/>
        <c:axId val="1126837776"/>
      </c:scatterChart>
      <c:valAx>
        <c:axId val="112680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Pump Speed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6837776"/>
        <c:crosses val="autoZero"/>
        <c:crossBetween val="midCat"/>
      </c:valAx>
      <c:valAx>
        <c:axId val="1126837776"/>
        <c:scaling>
          <c:orientation val="minMax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Flowrate (GPM)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680907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Flowrate vs. Valve Position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Pump 1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'Spring 2021'!$H$6:$H$11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'Spring 2021'!$I$6:$I$11</c:f>
              <c:numCache>
                <c:formatCode>General</c:formatCode>
                <c:ptCount val="6"/>
                <c:pt idx="0">
                  <c:v>8.6999999999999993</c:v>
                </c:pt>
                <c:pt idx="1">
                  <c:v>10.5</c:v>
                </c:pt>
                <c:pt idx="2">
                  <c:v>12.4</c:v>
                </c:pt>
                <c:pt idx="3">
                  <c:v>13.2</c:v>
                </c:pt>
                <c:pt idx="4">
                  <c:v>13.6</c:v>
                </c:pt>
                <c:pt idx="5">
                  <c:v>13.7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1-4F2F-8FCD-4BC9B6864924}"/>
            </c:ext>
          </c:extLst>
        </c:ser>
        <c:ser>
          <c:idx val="1"/>
          <c:order val="1"/>
          <c:tx>
            <c:v>Pump 2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'Spring 2021'!$H$6:$H$11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'Spring 2021'!$J$6:$J$11</c:f>
              <c:numCache>
                <c:formatCode>General</c:formatCode>
                <c:ptCount val="6"/>
                <c:pt idx="0">
                  <c:v>8.3000000000000007</c:v>
                </c:pt>
                <c:pt idx="1">
                  <c:v>9.6</c:v>
                </c:pt>
                <c:pt idx="2" formatCode="0.0">
                  <c:v>11</c:v>
                </c:pt>
                <c:pt idx="3">
                  <c:v>11.6</c:v>
                </c:pt>
                <c:pt idx="4">
                  <c:v>12.2</c:v>
                </c:pt>
                <c:pt idx="5">
                  <c:v>12.4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1-4F2F-8FCD-4BC9B6864924}"/>
            </c:ext>
          </c:extLst>
        </c:ser>
        <c:ser>
          <c:idx val="2"/>
          <c:order val="2"/>
          <c:tx>
            <c:v>Pump 4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'Spring 2021'!$H$6:$H$11</c:f>
              <c:numCache>
                <c:formatCode>General</c:formatCode>
                <c:ptCount val="6"/>
                <c:pt idx="0">
                  <c:v>50</c:v>
                </c:pt>
                <c:pt idx="1">
                  <c:v>60</c:v>
                </c:pt>
                <c:pt idx="2">
                  <c:v>70</c:v>
                </c:pt>
                <c:pt idx="3">
                  <c:v>80</c:v>
                </c:pt>
                <c:pt idx="4">
                  <c:v>90</c:v>
                </c:pt>
                <c:pt idx="5">
                  <c:v>100</c:v>
                </c:pt>
              </c:numCache>
            </c:numRef>
          </c:xVal>
          <c:yVal>
            <c:numRef>
              <c:f>'Spring 2021'!$K$6:$K$11</c:f>
              <c:numCache>
                <c:formatCode>General</c:formatCode>
                <c:ptCount val="6"/>
                <c:pt idx="0">
                  <c:v>8.5</c:v>
                </c:pt>
                <c:pt idx="1">
                  <c:v>9.3000000000000007</c:v>
                </c:pt>
                <c:pt idx="2">
                  <c:v>10.1</c:v>
                </c:pt>
                <c:pt idx="3">
                  <c:v>10.5</c:v>
                </c:pt>
                <c:pt idx="4">
                  <c:v>10.8</c:v>
                </c:pt>
                <c:pt idx="5">
                  <c:v>10.9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1-4F2F-8FCD-4BC9B68649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28817424"/>
        <c:axId val="1128817840"/>
      </c:scatterChart>
      <c:valAx>
        <c:axId val="1128817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Valve Position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8817840"/>
        <c:crosses val="autoZero"/>
        <c:crossBetween val="midCat"/>
      </c:valAx>
      <c:valAx>
        <c:axId val="1128817840"/>
        <c:scaling>
          <c:orientation val="minMax"/>
          <c:max val="14"/>
          <c:min val="7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Flowrate (GPM)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88174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495300</xdr:colOff>
      <xdr:row>0</xdr:row>
      <xdr:rowOff>119062</xdr:rowOff>
    </xdr:from>
    <xdr:to>
      <xdr:col>21</xdr:col>
      <xdr:colOff>190500</xdr:colOff>
      <xdr:row>15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AE05AC-E2BC-4E20-B225-67D26DC2846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495300</xdr:colOff>
      <xdr:row>15</xdr:row>
      <xdr:rowOff>166687</xdr:rowOff>
    </xdr:from>
    <xdr:to>
      <xdr:col>21</xdr:col>
      <xdr:colOff>190500</xdr:colOff>
      <xdr:row>30</xdr:row>
      <xdr:rowOff>52387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0D38D33-0C77-4C68-9423-E3C1DAAF48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A454E-42D8-4D82-A50A-2709BC4BB1DB}">
  <dimension ref="B2:H22"/>
  <sheetViews>
    <sheetView tabSelected="1" workbookViewId="0">
      <selection activeCell="I22" sqref="I22"/>
    </sheetView>
  </sheetViews>
  <sheetFormatPr defaultRowHeight="15" x14ac:dyDescent="0.25"/>
  <sheetData>
    <row r="2" spans="2:8" x14ac:dyDescent="0.25">
      <c r="B2" s="3" t="s">
        <v>8</v>
      </c>
      <c r="C2" s="3"/>
      <c r="D2" s="3"/>
      <c r="E2" s="3"/>
      <c r="F2" s="3"/>
      <c r="G2" s="3"/>
    </row>
    <row r="3" spans="2:8" x14ac:dyDescent="0.25">
      <c r="B3" s="3"/>
      <c r="C3" s="3"/>
      <c r="D3" s="3" t="s">
        <v>9</v>
      </c>
      <c r="E3" s="3" t="s">
        <v>10</v>
      </c>
      <c r="F3" s="3" t="s">
        <v>17</v>
      </c>
      <c r="G3" s="3" t="s">
        <v>11</v>
      </c>
      <c r="H3" s="3" t="s">
        <v>18</v>
      </c>
    </row>
    <row r="4" spans="2:8" x14ac:dyDescent="0.25">
      <c r="B4" s="3" t="s">
        <v>0</v>
      </c>
      <c r="C4" s="3" t="s">
        <v>1</v>
      </c>
      <c r="D4" s="3" t="s">
        <v>2</v>
      </c>
      <c r="E4" s="3" t="s">
        <v>2</v>
      </c>
      <c r="F4" s="3" t="s">
        <v>2</v>
      </c>
      <c r="G4" s="3" t="s">
        <v>2</v>
      </c>
      <c r="H4" s="3" t="s">
        <v>2</v>
      </c>
    </row>
    <row r="5" spans="2:8" x14ac:dyDescent="0.25">
      <c r="B5" t="s">
        <v>5</v>
      </c>
      <c r="C5" t="s">
        <v>5</v>
      </c>
      <c r="D5" t="s">
        <v>6</v>
      </c>
      <c r="E5" t="s">
        <v>6</v>
      </c>
      <c r="F5" t="s">
        <v>6</v>
      </c>
      <c r="G5" t="s">
        <v>6</v>
      </c>
      <c r="H5" t="s">
        <v>6</v>
      </c>
    </row>
    <row r="6" spans="2:8" x14ac:dyDescent="0.25">
      <c r="B6" s="2">
        <f>2592/3450*100</f>
        <v>75.130434782608688</v>
      </c>
      <c r="C6">
        <v>50</v>
      </c>
      <c r="D6">
        <v>8.9</v>
      </c>
      <c r="E6">
        <v>8.5</v>
      </c>
      <c r="F6">
        <v>8.6</v>
      </c>
      <c r="G6">
        <v>8.6999999999999993</v>
      </c>
      <c r="H6">
        <v>8.3000000000000007</v>
      </c>
    </row>
    <row r="7" spans="2:8" x14ac:dyDescent="0.25">
      <c r="B7" s="2">
        <f t="shared" ref="B7:B11" si="0">2592/3450*100</f>
        <v>75.130434782608688</v>
      </c>
      <c r="C7">
        <v>60</v>
      </c>
      <c r="D7">
        <v>10.5</v>
      </c>
      <c r="E7">
        <v>9.6</v>
      </c>
      <c r="F7">
        <v>10</v>
      </c>
      <c r="G7">
        <v>9.6999999999999993</v>
      </c>
      <c r="H7">
        <v>9.6</v>
      </c>
    </row>
    <row r="8" spans="2:8" x14ac:dyDescent="0.25">
      <c r="B8" s="2">
        <f t="shared" si="0"/>
        <v>75.130434782608688</v>
      </c>
      <c r="C8">
        <v>70</v>
      </c>
      <c r="D8">
        <v>12.3</v>
      </c>
      <c r="E8" s="1">
        <v>11.1</v>
      </c>
      <c r="F8" s="1">
        <v>11.1</v>
      </c>
      <c r="G8">
        <v>10.6</v>
      </c>
      <c r="H8" s="1">
        <v>11</v>
      </c>
    </row>
    <row r="9" spans="2:8" x14ac:dyDescent="0.25">
      <c r="B9" s="2">
        <f t="shared" si="0"/>
        <v>75.130434782608688</v>
      </c>
      <c r="C9">
        <v>80</v>
      </c>
      <c r="D9">
        <v>13.2</v>
      </c>
      <c r="E9">
        <v>12.1</v>
      </c>
      <c r="F9">
        <v>11.8</v>
      </c>
      <c r="G9">
        <v>11.3</v>
      </c>
      <c r="H9">
        <v>11.6</v>
      </c>
    </row>
    <row r="10" spans="2:8" x14ac:dyDescent="0.25">
      <c r="B10" s="2">
        <f t="shared" si="0"/>
        <v>75.130434782608688</v>
      </c>
      <c r="C10">
        <v>90</v>
      </c>
      <c r="D10">
        <v>13.6</v>
      </c>
      <c r="E10">
        <v>12.6</v>
      </c>
      <c r="F10">
        <v>12.3</v>
      </c>
      <c r="G10">
        <v>11.5</v>
      </c>
      <c r="H10">
        <v>12.2</v>
      </c>
    </row>
    <row r="11" spans="2:8" x14ac:dyDescent="0.25">
      <c r="B11" s="2">
        <f t="shared" si="0"/>
        <v>75.130434782608688</v>
      </c>
      <c r="C11">
        <v>100</v>
      </c>
      <c r="D11">
        <v>14</v>
      </c>
      <c r="E11">
        <v>12.6</v>
      </c>
      <c r="F11">
        <v>12.4</v>
      </c>
      <c r="G11">
        <v>11.6</v>
      </c>
      <c r="H11">
        <v>12.4</v>
      </c>
    </row>
    <row r="13" spans="2:8" x14ac:dyDescent="0.25">
      <c r="B13" s="3" t="s">
        <v>7</v>
      </c>
      <c r="C13" s="3"/>
      <c r="D13" s="3"/>
      <c r="E13" s="3"/>
      <c r="F13" s="3"/>
      <c r="G13" s="3"/>
    </row>
    <row r="14" spans="2:8" x14ac:dyDescent="0.25">
      <c r="B14" s="3"/>
      <c r="C14" s="3"/>
      <c r="D14" s="3" t="s">
        <v>9</v>
      </c>
      <c r="E14" s="3" t="s">
        <v>10</v>
      </c>
      <c r="F14" s="3" t="s">
        <v>17</v>
      </c>
      <c r="G14" s="3" t="s">
        <v>11</v>
      </c>
      <c r="H14" s="3"/>
    </row>
    <row r="15" spans="2:8" x14ac:dyDescent="0.25">
      <c r="B15" s="3" t="s">
        <v>0</v>
      </c>
      <c r="C15" s="3" t="s">
        <v>1</v>
      </c>
      <c r="D15" s="3" t="s">
        <v>2</v>
      </c>
      <c r="E15" s="3" t="s">
        <v>2</v>
      </c>
      <c r="F15" s="3" t="s">
        <v>2</v>
      </c>
      <c r="G15" s="3" t="s">
        <v>2</v>
      </c>
      <c r="H15" s="3"/>
    </row>
    <row r="16" spans="2:8" x14ac:dyDescent="0.25">
      <c r="B16" t="s">
        <v>5</v>
      </c>
      <c r="C16" t="s">
        <v>5</v>
      </c>
      <c r="D16" t="s">
        <v>6</v>
      </c>
      <c r="E16" t="s">
        <v>6</v>
      </c>
      <c r="F16" t="s">
        <v>6</v>
      </c>
      <c r="G16" t="s">
        <v>6</v>
      </c>
    </row>
    <row r="17" spans="2:8" x14ac:dyDescent="0.25">
      <c r="B17" s="2">
        <v>60</v>
      </c>
      <c r="C17">
        <v>100</v>
      </c>
      <c r="D17">
        <v>11.2</v>
      </c>
      <c r="E17">
        <v>10.1</v>
      </c>
      <c r="F17">
        <v>9.9</v>
      </c>
      <c r="G17">
        <v>9.1999999999999993</v>
      </c>
    </row>
    <row r="18" spans="2:8" x14ac:dyDescent="0.25">
      <c r="B18" s="2">
        <v>70</v>
      </c>
      <c r="C18">
        <v>100</v>
      </c>
      <c r="D18">
        <v>12.7</v>
      </c>
      <c r="E18">
        <v>11.2</v>
      </c>
      <c r="F18">
        <v>11.1</v>
      </c>
      <c r="G18">
        <v>10.3</v>
      </c>
    </row>
    <row r="19" spans="2:8" x14ac:dyDescent="0.25">
      <c r="B19" s="2">
        <v>80</v>
      </c>
      <c r="C19">
        <v>100</v>
      </c>
      <c r="D19">
        <v>14.5</v>
      </c>
      <c r="E19" s="1">
        <v>13</v>
      </c>
      <c r="F19" s="1">
        <v>12.9</v>
      </c>
      <c r="G19">
        <v>11.9</v>
      </c>
      <c r="H19" s="1"/>
    </row>
    <row r="20" spans="2:8" x14ac:dyDescent="0.25">
      <c r="B20" s="2">
        <v>90</v>
      </c>
      <c r="C20">
        <v>100</v>
      </c>
      <c r="D20">
        <v>16.3</v>
      </c>
      <c r="E20">
        <v>14.6</v>
      </c>
      <c r="F20">
        <v>14.4</v>
      </c>
      <c r="G20">
        <v>13.5</v>
      </c>
    </row>
    <row r="21" spans="2:8" x14ac:dyDescent="0.25">
      <c r="B21" s="2">
        <v>100</v>
      </c>
      <c r="C21">
        <v>100</v>
      </c>
      <c r="D21">
        <v>18</v>
      </c>
      <c r="E21">
        <v>16.2</v>
      </c>
      <c r="F21">
        <v>15.8</v>
      </c>
      <c r="G21">
        <v>15</v>
      </c>
    </row>
    <row r="22" spans="2:8" x14ac:dyDescent="0.25">
      <c r="B22" s="2">
        <v>110</v>
      </c>
      <c r="C22">
        <v>100</v>
      </c>
      <c r="D22">
        <v>19.7</v>
      </c>
      <c r="E22">
        <v>17.8</v>
      </c>
      <c r="F22">
        <v>17.600000000000001</v>
      </c>
      <c r="G22">
        <v>16.399999999999999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E492A-7214-4DB0-91DE-896CCA58049F}">
  <dimension ref="B2:K187"/>
  <sheetViews>
    <sheetView workbookViewId="0">
      <selection activeCell="J20" sqref="J20"/>
    </sheetView>
  </sheetViews>
  <sheetFormatPr defaultRowHeight="15" x14ac:dyDescent="0.25"/>
  <cols>
    <col min="2" max="2" width="11.5703125" bestFit="1" customWidth="1"/>
    <col min="3" max="3" width="13.28515625" bestFit="1" customWidth="1"/>
    <col min="4" max="4" width="9.7109375" customWidth="1"/>
    <col min="5" max="5" width="13.85546875" bestFit="1" customWidth="1"/>
    <col min="7" max="7" width="12.140625" bestFit="1" customWidth="1"/>
    <col min="8" max="8" width="13.85546875" bestFit="1" customWidth="1"/>
  </cols>
  <sheetData>
    <row r="2" spans="2:11" s="3" customFormat="1" x14ac:dyDescent="0.25">
      <c r="B2" s="3" t="s">
        <v>7</v>
      </c>
      <c r="G2" s="3" t="s">
        <v>8</v>
      </c>
    </row>
    <row r="3" spans="2:11" s="3" customFormat="1" x14ac:dyDescent="0.25">
      <c r="D3" s="4"/>
      <c r="E3" s="4"/>
      <c r="I3" s="3" t="s">
        <v>9</v>
      </c>
      <c r="J3" s="3" t="s">
        <v>10</v>
      </c>
      <c r="K3" s="3" t="s">
        <v>11</v>
      </c>
    </row>
    <row r="4" spans="2:11" s="3" customFormat="1" x14ac:dyDescent="0.25">
      <c r="B4" s="3" t="s">
        <v>4</v>
      </c>
      <c r="C4" s="3" t="s">
        <v>14</v>
      </c>
      <c r="D4" s="3" t="s">
        <v>2</v>
      </c>
      <c r="E4" s="3" t="s">
        <v>1</v>
      </c>
      <c r="G4" s="3" t="s">
        <v>0</v>
      </c>
      <c r="H4" s="3" t="s">
        <v>1</v>
      </c>
      <c r="I4" s="3" t="s">
        <v>2</v>
      </c>
      <c r="J4" s="3" t="s">
        <v>2</v>
      </c>
      <c r="K4" s="3" t="s">
        <v>2</v>
      </c>
    </row>
    <row r="5" spans="2:11" x14ac:dyDescent="0.25">
      <c r="B5" t="s">
        <v>3</v>
      </c>
      <c r="C5" t="s">
        <v>5</v>
      </c>
      <c r="D5" t="s">
        <v>6</v>
      </c>
      <c r="E5" t="s">
        <v>5</v>
      </c>
      <c r="G5" t="s">
        <v>5</v>
      </c>
      <c r="H5" t="s">
        <v>5</v>
      </c>
      <c r="I5" t="s">
        <v>6</v>
      </c>
      <c r="J5" t="s">
        <v>6</v>
      </c>
      <c r="K5" t="s">
        <v>6</v>
      </c>
    </row>
    <row r="6" spans="2:11" x14ac:dyDescent="0.25">
      <c r="B6">
        <v>1</v>
      </c>
      <c r="C6" s="2">
        <f>1727/3450*100</f>
        <v>50.05797101449275</v>
      </c>
      <c r="D6">
        <v>9.3000000000000007</v>
      </c>
      <c r="E6">
        <v>100</v>
      </c>
      <c r="G6" s="2">
        <f>2592/3450*100</f>
        <v>75.130434782608688</v>
      </c>
      <c r="H6">
        <v>50</v>
      </c>
      <c r="I6">
        <v>8.6999999999999993</v>
      </c>
      <c r="J6">
        <v>8.3000000000000007</v>
      </c>
      <c r="K6">
        <v>8.5</v>
      </c>
    </row>
    <row r="7" spans="2:11" x14ac:dyDescent="0.25">
      <c r="B7">
        <v>1</v>
      </c>
      <c r="C7" s="2">
        <f>2070/3450*100</f>
        <v>60</v>
      </c>
      <c r="D7">
        <v>11.1</v>
      </c>
      <c r="E7">
        <v>100</v>
      </c>
      <c r="G7" s="2">
        <f t="shared" ref="G7:G11" si="0">2592/3450*100</f>
        <v>75.130434782608688</v>
      </c>
      <c r="H7">
        <v>60</v>
      </c>
      <c r="I7">
        <v>10.5</v>
      </c>
      <c r="J7">
        <v>9.6</v>
      </c>
      <c r="K7">
        <v>9.3000000000000007</v>
      </c>
    </row>
    <row r="8" spans="2:11" x14ac:dyDescent="0.25">
      <c r="B8">
        <v>1</v>
      </c>
      <c r="C8" s="2">
        <f>2418/3450*100</f>
        <v>70.086956521739125</v>
      </c>
      <c r="D8">
        <v>12.8</v>
      </c>
      <c r="E8">
        <v>100</v>
      </c>
      <c r="G8" s="2">
        <f t="shared" si="0"/>
        <v>75.130434782608688</v>
      </c>
      <c r="H8">
        <v>70</v>
      </c>
      <c r="I8">
        <v>12.4</v>
      </c>
      <c r="J8" s="1">
        <v>11</v>
      </c>
      <c r="K8">
        <v>10.1</v>
      </c>
    </row>
    <row r="9" spans="2:11" x14ac:dyDescent="0.25">
      <c r="B9">
        <v>1</v>
      </c>
      <c r="C9" s="2">
        <f>2767/3450*100</f>
        <v>80.202898550724626</v>
      </c>
      <c r="D9">
        <v>14.7</v>
      </c>
      <c r="E9">
        <v>100</v>
      </c>
      <c r="G9" s="2">
        <f t="shared" si="0"/>
        <v>75.130434782608688</v>
      </c>
      <c r="H9">
        <v>80</v>
      </c>
      <c r="I9">
        <v>13.2</v>
      </c>
      <c r="J9">
        <v>11.6</v>
      </c>
      <c r="K9">
        <v>10.5</v>
      </c>
    </row>
    <row r="10" spans="2:11" x14ac:dyDescent="0.25">
      <c r="B10">
        <v>1</v>
      </c>
      <c r="C10" s="2">
        <f>3115/3450*100</f>
        <v>90.289855072463766</v>
      </c>
      <c r="D10">
        <v>16.5</v>
      </c>
      <c r="E10">
        <v>100</v>
      </c>
      <c r="G10" s="2">
        <f t="shared" si="0"/>
        <v>75.130434782608688</v>
      </c>
      <c r="H10">
        <v>90</v>
      </c>
      <c r="I10">
        <v>13.6</v>
      </c>
      <c r="J10">
        <v>12.2</v>
      </c>
      <c r="K10">
        <v>10.8</v>
      </c>
    </row>
    <row r="11" spans="2:11" x14ac:dyDescent="0.25">
      <c r="B11">
        <v>1</v>
      </c>
      <c r="C11" s="2">
        <f>3463/3450*100</f>
        <v>100.37681159420291</v>
      </c>
      <c r="D11">
        <v>18.2</v>
      </c>
      <c r="E11">
        <v>100</v>
      </c>
      <c r="G11" s="2">
        <f t="shared" si="0"/>
        <v>75.130434782608688</v>
      </c>
      <c r="H11">
        <v>100</v>
      </c>
      <c r="I11">
        <v>13.7</v>
      </c>
      <c r="J11">
        <v>12.4</v>
      </c>
      <c r="K11">
        <v>10.9</v>
      </c>
    </row>
    <row r="12" spans="2:11" x14ac:dyDescent="0.25">
      <c r="B12">
        <v>1</v>
      </c>
      <c r="C12" s="2">
        <f>3811/3450*100</f>
        <v>110.46376811594203</v>
      </c>
      <c r="D12">
        <v>19.899999999999999</v>
      </c>
      <c r="E12">
        <v>100</v>
      </c>
      <c r="G12" s="2"/>
    </row>
    <row r="13" spans="2:11" x14ac:dyDescent="0.25">
      <c r="B13">
        <v>1</v>
      </c>
      <c r="C13" s="2">
        <f>4157/3450*100</f>
        <v>120.49275362318841</v>
      </c>
      <c r="D13" s="1">
        <v>21</v>
      </c>
      <c r="E13">
        <v>85</v>
      </c>
      <c r="F13" t="s">
        <v>15</v>
      </c>
      <c r="G13" s="2"/>
    </row>
    <row r="14" spans="2:11" x14ac:dyDescent="0.25">
      <c r="B14">
        <v>1</v>
      </c>
      <c r="C14" s="2">
        <f>4330/3450*100</f>
        <v>125.50724637681159</v>
      </c>
      <c r="D14">
        <v>20.5</v>
      </c>
      <c r="E14">
        <v>75</v>
      </c>
      <c r="G14" s="2"/>
    </row>
    <row r="15" spans="2:11" x14ac:dyDescent="0.25">
      <c r="B15">
        <v>2</v>
      </c>
      <c r="C15" s="2">
        <f>1951/3450*100</f>
        <v>56.550724637681157</v>
      </c>
      <c r="D15">
        <v>8.1999999999999993</v>
      </c>
      <c r="E15">
        <v>100</v>
      </c>
      <c r="G15" s="2"/>
    </row>
    <row r="16" spans="2:11" x14ac:dyDescent="0.25">
      <c r="B16">
        <v>2</v>
      </c>
      <c r="C16" s="2">
        <f>2297/3450*100</f>
        <v>66.579710144927546</v>
      </c>
      <c r="D16">
        <v>9.9</v>
      </c>
      <c r="E16">
        <v>100</v>
      </c>
      <c r="G16" s="2"/>
    </row>
    <row r="17" spans="2:7" x14ac:dyDescent="0.25">
      <c r="B17">
        <v>2</v>
      </c>
      <c r="C17" s="2">
        <f>2644/3450*100</f>
        <v>76.637681159420296</v>
      </c>
      <c r="D17">
        <v>11.5</v>
      </c>
      <c r="E17">
        <v>100</v>
      </c>
      <c r="G17" s="2"/>
    </row>
    <row r="18" spans="2:7" x14ac:dyDescent="0.25">
      <c r="B18">
        <v>2</v>
      </c>
      <c r="C18" s="2">
        <f>2991/3450*100</f>
        <v>86.695652173913047</v>
      </c>
      <c r="D18">
        <v>13.2</v>
      </c>
      <c r="E18">
        <v>100</v>
      </c>
      <c r="G18" s="2"/>
    </row>
    <row r="19" spans="2:7" x14ac:dyDescent="0.25">
      <c r="B19">
        <v>2</v>
      </c>
      <c r="C19" s="2">
        <f>3339/3450*100</f>
        <v>96.782608695652172</v>
      </c>
      <c r="D19">
        <v>14.9</v>
      </c>
      <c r="E19">
        <v>100</v>
      </c>
      <c r="G19" s="2"/>
    </row>
    <row r="20" spans="2:7" x14ac:dyDescent="0.25">
      <c r="B20">
        <v>2</v>
      </c>
      <c r="C20" s="2">
        <f>3686/3450*100</f>
        <v>106.84057971014494</v>
      </c>
      <c r="D20">
        <v>16.600000000000001</v>
      </c>
      <c r="E20">
        <v>100</v>
      </c>
      <c r="G20" s="2"/>
    </row>
    <row r="21" spans="2:7" x14ac:dyDescent="0.25">
      <c r="B21">
        <v>2</v>
      </c>
      <c r="C21" s="2">
        <f>4033/3450*100</f>
        <v>116.89855072463769</v>
      </c>
      <c r="D21">
        <v>18.100000000000001</v>
      </c>
      <c r="E21">
        <v>100</v>
      </c>
      <c r="G21" s="2"/>
    </row>
    <row r="22" spans="2:7" x14ac:dyDescent="0.25">
      <c r="B22">
        <v>2</v>
      </c>
      <c r="C22" s="2">
        <f>4380/3450*100</f>
        <v>126.95652173913044</v>
      </c>
      <c r="D22">
        <v>19.899999999999999</v>
      </c>
      <c r="E22">
        <v>100</v>
      </c>
      <c r="F22" t="s">
        <v>16</v>
      </c>
      <c r="G22" s="2"/>
    </row>
    <row r="23" spans="2:7" x14ac:dyDescent="0.25">
      <c r="B23">
        <v>2</v>
      </c>
      <c r="C23" s="2">
        <f>4555/3450*100</f>
        <v>132.02898550724638</v>
      </c>
      <c r="D23">
        <v>20.6</v>
      </c>
      <c r="E23">
        <v>100</v>
      </c>
      <c r="G23" s="2"/>
    </row>
    <row r="24" spans="2:7" x14ac:dyDescent="0.25">
      <c r="B24">
        <v>4</v>
      </c>
      <c r="C24" s="2">
        <f>1718/3450*100</f>
        <v>49.79710144927536</v>
      </c>
      <c r="D24" s="1">
        <v>7</v>
      </c>
      <c r="E24">
        <v>100</v>
      </c>
      <c r="G24" s="2"/>
    </row>
    <row r="25" spans="2:7" x14ac:dyDescent="0.25">
      <c r="B25">
        <v>4</v>
      </c>
      <c r="C25" s="2">
        <f>2061/3450*100</f>
        <v>59.739130434782609</v>
      </c>
      <c r="D25">
        <v>8.6</v>
      </c>
      <c r="E25">
        <v>100</v>
      </c>
      <c r="G25" s="2"/>
    </row>
    <row r="26" spans="2:7" x14ac:dyDescent="0.25">
      <c r="B26">
        <v>4</v>
      </c>
      <c r="C26" s="2">
        <f>2409/3450*100</f>
        <v>69.826086956521735</v>
      </c>
      <c r="D26">
        <v>10.1</v>
      </c>
      <c r="E26">
        <v>100</v>
      </c>
      <c r="G26" s="2"/>
    </row>
    <row r="27" spans="2:7" x14ac:dyDescent="0.25">
      <c r="B27">
        <v>4</v>
      </c>
      <c r="C27" s="2">
        <f>2760/3450*100</f>
        <v>80</v>
      </c>
      <c r="D27">
        <v>11.6</v>
      </c>
      <c r="E27">
        <v>100</v>
      </c>
      <c r="G27" s="2"/>
    </row>
    <row r="28" spans="2:7" x14ac:dyDescent="0.25">
      <c r="B28">
        <v>4</v>
      </c>
      <c r="C28" s="2">
        <f>3112/3450*100</f>
        <v>90.20289855072464</v>
      </c>
      <c r="D28">
        <v>13.1</v>
      </c>
      <c r="E28">
        <v>100</v>
      </c>
      <c r="G28" s="2"/>
    </row>
    <row r="29" spans="2:7" x14ac:dyDescent="0.25">
      <c r="B29">
        <v>4</v>
      </c>
      <c r="C29" s="2">
        <f>3461/3450*100</f>
        <v>100.31884057971014</v>
      </c>
      <c r="D29">
        <v>14.5</v>
      </c>
      <c r="E29">
        <v>100</v>
      </c>
      <c r="G29" s="2"/>
    </row>
    <row r="30" spans="2:7" x14ac:dyDescent="0.25">
      <c r="B30">
        <v>4</v>
      </c>
      <c r="C30" s="2">
        <f>3813/3450*100</f>
        <v>110.5217391304348</v>
      </c>
      <c r="D30" s="1">
        <v>16</v>
      </c>
      <c r="E30">
        <v>100</v>
      </c>
      <c r="G30" s="2"/>
    </row>
    <row r="31" spans="2:7" x14ac:dyDescent="0.25">
      <c r="B31">
        <v>4</v>
      </c>
      <c r="C31" s="2">
        <f>4165/3450*100</f>
        <v>120.72463768115942</v>
      </c>
      <c r="D31">
        <v>17.3</v>
      </c>
      <c r="E31">
        <v>95</v>
      </c>
      <c r="F31" t="s">
        <v>15</v>
      </c>
      <c r="G31" s="2"/>
    </row>
    <row r="32" spans="2:7" x14ac:dyDescent="0.25">
      <c r="B32">
        <v>4</v>
      </c>
      <c r="C32" s="2">
        <f>4328/3450*100</f>
        <v>125.44927536231884</v>
      </c>
      <c r="D32">
        <v>17.899999999999999</v>
      </c>
      <c r="E32">
        <v>85</v>
      </c>
      <c r="G32" s="2"/>
    </row>
    <row r="33" spans="2:7" x14ac:dyDescent="0.25">
      <c r="C33" s="2"/>
      <c r="G33" s="2"/>
    </row>
    <row r="34" spans="2:7" x14ac:dyDescent="0.25">
      <c r="B34" t="s">
        <v>12</v>
      </c>
      <c r="C34" s="2"/>
      <c r="G34" s="2"/>
    </row>
    <row r="35" spans="2:7" x14ac:dyDescent="0.25">
      <c r="B35" t="s">
        <v>13</v>
      </c>
      <c r="C35" s="2"/>
      <c r="G35" s="2"/>
    </row>
    <row r="36" spans="2:7" x14ac:dyDescent="0.25">
      <c r="C36" s="2"/>
      <c r="G36" s="2"/>
    </row>
    <row r="37" spans="2:7" x14ac:dyDescent="0.25">
      <c r="C37" s="2"/>
      <c r="G37" s="2"/>
    </row>
    <row r="38" spans="2:7" x14ac:dyDescent="0.25">
      <c r="C38" s="2"/>
      <c r="G38" s="2"/>
    </row>
    <row r="39" spans="2:7" x14ac:dyDescent="0.25">
      <c r="C39" s="2"/>
      <c r="G39" s="2"/>
    </row>
    <row r="40" spans="2:7" x14ac:dyDescent="0.25">
      <c r="C40" s="2"/>
      <c r="G40" s="2"/>
    </row>
    <row r="41" spans="2:7" x14ac:dyDescent="0.25">
      <c r="C41" s="2"/>
      <c r="G41" s="2"/>
    </row>
    <row r="42" spans="2:7" x14ac:dyDescent="0.25">
      <c r="C42" s="2"/>
      <c r="G42" s="2"/>
    </row>
    <row r="43" spans="2:7" x14ac:dyDescent="0.25">
      <c r="C43" s="2"/>
      <c r="G43" s="2"/>
    </row>
    <row r="44" spans="2:7" x14ac:dyDescent="0.25">
      <c r="C44" s="2"/>
    </row>
    <row r="45" spans="2:7" x14ac:dyDescent="0.25">
      <c r="C45" s="2"/>
    </row>
    <row r="46" spans="2:7" x14ac:dyDescent="0.25">
      <c r="C46" s="2"/>
    </row>
    <row r="47" spans="2:7" x14ac:dyDescent="0.25">
      <c r="C47" s="2"/>
    </row>
    <row r="48" spans="2:7" x14ac:dyDescent="0.25">
      <c r="C48" s="2"/>
    </row>
    <row r="49" spans="3:3" x14ac:dyDescent="0.25">
      <c r="C49" s="2"/>
    </row>
    <row r="50" spans="3:3" x14ac:dyDescent="0.25">
      <c r="C50" s="2"/>
    </row>
    <row r="51" spans="3:3" x14ac:dyDescent="0.25">
      <c r="C51" s="2"/>
    </row>
    <row r="52" spans="3:3" x14ac:dyDescent="0.25">
      <c r="C52" s="2"/>
    </row>
    <row r="53" spans="3:3" x14ac:dyDescent="0.25">
      <c r="C53" s="2"/>
    </row>
    <row r="54" spans="3:3" x14ac:dyDescent="0.25">
      <c r="C54" s="2"/>
    </row>
    <row r="55" spans="3:3" x14ac:dyDescent="0.25">
      <c r="C55" s="2"/>
    </row>
    <row r="56" spans="3:3" x14ac:dyDescent="0.25">
      <c r="C56" s="2"/>
    </row>
    <row r="57" spans="3:3" x14ac:dyDescent="0.25">
      <c r="C57" s="2"/>
    </row>
    <row r="58" spans="3:3" x14ac:dyDescent="0.25">
      <c r="C58" s="2"/>
    </row>
    <row r="59" spans="3:3" x14ac:dyDescent="0.25">
      <c r="C59" s="2"/>
    </row>
    <row r="60" spans="3:3" x14ac:dyDescent="0.25">
      <c r="C60" s="2"/>
    </row>
    <row r="61" spans="3:3" x14ac:dyDescent="0.25">
      <c r="C61" s="2"/>
    </row>
    <row r="62" spans="3:3" x14ac:dyDescent="0.25">
      <c r="C62" s="2"/>
    </row>
    <row r="63" spans="3:3" x14ac:dyDescent="0.25">
      <c r="C63" s="2"/>
    </row>
    <row r="64" spans="3:3" x14ac:dyDescent="0.25">
      <c r="C64" s="2"/>
    </row>
    <row r="65" spans="3:3" x14ac:dyDescent="0.25">
      <c r="C65" s="2"/>
    </row>
    <row r="66" spans="3:3" x14ac:dyDescent="0.25">
      <c r="C66" s="2"/>
    </row>
    <row r="67" spans="3:3" x14ac:dyDescent="0.25">
      <c r="C67" s="2"/>
    </row>
    <row r="68" spans="3:3" x14ac:dyDescent="0.25">
      <c r="C68" s="2"/>
    </row>
    <row r="69" spans="3:3" x14ac:dyDescent="0.25">
      <c r="C69" s="2"/>
    </row>
    <row r="70" spans="3:3" x14ac:dyDescent="0.25">
      <c r="C70" s="2"/>
    </row>
    <row r="71" spans="3:3" x14ac:dyDescent="0.25">
      <c r="C71" s="2"/>
    </row>
    <row r="72" spans="3:3" x14ac:dyDescent="0.25">
      <c r="C72" s="2"/>
    </row>
    <row r="73" spans="3:3" x14ac:dyDescent="0.25">
      <c r="C73" s="2"/>
    </row>
    <row r="74" spans="3:3" x14ac:dyDescent="0.25">
      <c r="C74" s="2"/>
    </row>
    <row r="75" spans="3:3" x14ac:dyDescent="0.25">
      <c r="C75" s="2"/>
    </row>
    <row r="76" spans="3:3" x14ac:dyDescent="0.25">
      <c r="C76" s="2"/>
    </row>
    <row r="77" spans="3:3" x14ac:dyDescent="0.25">
      <c r="C77" s="2"/>
    </row>
    <row r="78" spans="3:3" x14ac:dyDescent="0.25">
      <c r="C78" s="2"/>
    </row>
    <row r="79" spans="3:3" x14ac:dyDescent="0.25">
      <c r="C79" s="2"/>
    </row>
    <row r="80" spans="3:3" x14ac:dyDescent="0.25">
      <c r="C80" s="2"/>
    </row>
    <row r="81" spans="3:3" x14ac:dyDescent="0.25">
      <c r="C81" s="2"/>
    </row>
    <row r="82" spans="3:3" x14ac:dyDescent="0.25">
      <c r="C82" s="2"/>
    </row>
    <row r="83" spans="3:3" x14ac:dyDescent="0.25">
      <c r="C83" s="2"/>
    </row>
    <row r="84" spans="3:3" x14ac:dyDescent="0.25">
      <c r="C84" s="2"/>
    </row>
    <row r="85" spans="3:3" x14ac:dyDescent="0.25">
      <c r="C85" s="2"/>
    </row>
    <row r="86" spans="3:3" x14ac:dyDescent="0.25">
      <c r="C86" s="2"/>
    </row>
    <row r="87" spans="3:3" x14ac:dyDescent="0.25">
      <c r="C87" s="2"/>
    </row>
    <row r="88" spans="3:3" x14ac:dyDescent="0.25">
      <c r="C88" s="2"/>
    </row>
    <row r="89" spans="3:3" x14ac:dyDescent="0.25">
      <c r="C89" s="2"/>
    </row>
    <row r="90" spans="3:3" x14ac:dyDescent="0.25">
      <c r="C90" s="2"/>
    </row>
    <row r="91" spans="3:3" x14ac:dyDescent="0.25">
      <c r="C91" s="2"/>
    </row>
    <row r="92" spans="3:3" x14ac:dyDescent="0.25">
      <c r="C92" s="2"/>
    </row>
    <row r="93" spans="3:3" x14ac:dyDescent="0.25">
      <c r="C93" s="2"/>
    </row>
    <row r="94" spans="3:3" x14ac:dyDescent="0.25">
      <c r="C94" s="2"/>
    </row>
    <row r="95" spans="3:3" x14ac:dyDescent="0.25">
      <c r="C95" s="2"/>
    </row>
    <row r="96" spans="3:3" x14ac:dyDescent="0.25">
      <c r="C96" s="2"/>
    </row>
    <row r="97" spans="3:3" x14ac:dyDescent="0.25">
      <c r="C97" s="2"/>
    </row>
    <row r="98" spans="3:3" x14ac:dyDescent="0.25">
      <c r="C98" s="2"/>
    </row>
    <row r="99" spans="3:3" x14ac:dyDescent="0.25">
      <c r="C99" s="2"/>
    </row>
    <row r="100" spans="3:3" x14ac:dyDescent="0.25">
      <c r="C100" s="2"/>
    </row>
    <row r="101" spans="3:3" x14ac:dyDescent="0.25">
      <c r="C101" s="2"/>
    </row>
    <row r="102" spans="3:3" x14ac:dyDescent="0.25">
      <c r="C102" s="2"/>
    </row>
    <row r="103" spans="3:3" x14ac:dyDescent="0.25">
      <c r="C103" s="2"/>
    </row>
    <row r="104" spans="3:3" x14ac:dyDescent="0.25">
      <c r="C104" s="2"/>
    </row>
    <row r="105" spans="3:3" x14ac:dyDescent="0.25">
      <c r="C105" s="2"/>
    </row>
    <row r="106" spans="3:3" x14ac:dyDescent="0.25">
      <c r="C106" s="2"/>
    </row>
    <row r="107" spans="3:3" x14ac:dyDescent="0.25">
      <c r="C107" s="2"/>
    </row>
    <row r="108" spans="3:3" x14ac:dyDescent="0.25">
      <c r="C108" s="2"/>
    </row>
    <row r="109" spans="3:3" x14ac:dyDescent="0.25">
      <c r="C109" s="2"/>
    </row>
    <row r="110" spans="3:3" x14ac:dyDescent="0.25">
      <c r="C110" s="2"/>
    </row>
    <row r="111" spans="3:3" x14ac:dyDescent="0.25">
      <c r="C111" s="2"/>
    </row>
    <row r="112" spans="3:3" x14ac:dyDescent="0.25">
      <c r="C112" s="2"/>
    </row>
    <row r="113" spans="3:3" x14ac:dyDescent="0.25">
      <c r="C113" s="2"/>
    </row>
    <row r="114" spans="3:3" x14ac:dyDescent="0.25">
      <c r="C114" s="2"/>
    </row>
    <row r="115" spans="3:3" x14ac:dyDescent="0.25">
      <c r="C115" s="2"/>
    </row>
    <row r="116" spans="3:3" x14ac:dyDescent="0.25">
      <c r="C116" s="2"/>
    </row>
    <row r="117" spans="3:3" x14ac:dyDescent="0.25">
      <c r="C117" s="2"/>
    </row>
    <row r="118" spans="3:3" x14ac:dyDescent="0.25">
      <c r="C118" s="2"/>
    </row>
    <row r="119" spans="3:3" x14ac:dyDescent="0.25">
      <c r="C119" s="2"/>
    </row>
    <row r="120" spans="3:3" x14ac:dyDescent="0.25">
      <c r="C120" s="2"/>
    </row>
    <row r="121" spans="3:3" x14ac:dyDescent="0.25">
      <c r="C121" s="2"/>
    </row>
    <row r="122" spans="3:3" x14ac:dyDescent="0.25">
      <c r="C122" s="2"/>
    </row>
    <row r="123" spans="3:3" x14ac:dyDescent="0.25">
      <c r="C123" s="2"/>
    </row>
    <row r="124" spans="3:3" x14ac:dyDescent="0.25">
      <c r="C124" s="2"/>
    </row>
    <row r="125" spans="3:3" x14ac:dyDescent="0.25">
      <c r="C125" s="2"/>
    </row>
    <row r="126" spans="3:3" x14ac:dyDescent="0.25">
      <c r="C126" s="2"/>
    </row>
    <row r="127" spans="3:3" x14ac:dyDescent="0.25">
      <c r="C127" s="2"/>
    </row>
    <row r="128" spans="3:3" x14ac:dyDescent="0.25">
      <c r="C128" s="2"/>
    </row>
    <row r="129" spans="3:3" x14ac:dyDescent="0.25">
      <c r="C129" s="2"/>
    </row>
    <row r="130" spans="3:3" x14ac:dyDescent="0.25">
      <c r="C130" s="2"/>
    </row>
    <row r="131" spans="3:3" x14ac:dyDescent="0.25">
      <c r="C131" s="2"/>
    </row>
    <row r="132" spans="3:3" x14ac:dyDescent="0.25">
      <c r="C132" s="2"/>
    </row>
    <row r="133" spans="3:3" x14ac:dyDescent="0.25">
      <c r="C133" s="2"/>
    </row>
    <row r="134" spans="3:3" x14ac:dyDescent="0.25">
      <c r="C134" s="2"/>
    </row>
    <row r="135" spans="3:3" x14ac:dyDescent="0.25">
      <c r="C135" s="2"/>
    </row>
    <row r="136" spans="3:3" x14ac:dyDescent="0.25">
      <c r="C136" s="2"/>
    </row>
    <row r="137" spans="3:3" x14ac:dyDescent="0.25">
      <c r="C137" s="2"/>
    </row>
    <row r="138" spans="3:3" x14ac:dyDescent="0.25">
      <c r="C138" s="2"/>
    </row>
    <row r="139" spans="3:3" x14ac:dyDescent="0.25">
      <c r="C139" s="2"/>
    </row>
    <row r="140" spans="3:3" x14ac:dyDescent="0.25">
      <c r="C140" s="2"/>
    </row>
    <row r="141" spans="3:3" x14ac:dyDescent="0.25">
      <c r="C141" s="2"/>
    </row>
    <row r="142" spans="3:3" x14ac:dyDescent="0.25">
      <c r="C142" s="2"/>
    </row>
    <row r="143" spans="3:3" x14ac:dyDescent="0.25">
      <c r="C143" s="2"/>
    </row>
    <row r="144" spans="3:3" x14ac:dyDescent="0.25">
      <c r="C144" s="2"/>
    </row>
    <row r="145" spans="3:3" x14ac:dyDescent="0.25">
      <c r="C145" s="2"/>
    </row>
    <row r="146" spans="3:3" x14ac:dyDescent="0.25">
      <c r="C146" s="2"/>
    </row>
    <row r="147" spans="3:3" x14ac:dyDescent="0.25">
      <c r="C147" s="2"/>
    </row>
    <row r="148" spans="3:3" x14ac:dyDescent="0.25">
      <c r="C148" s="2"/>
    </row>
    <row r="149" spans="3:3" x14ac:dyDescent="0.25">
      <c r="C149" s="2"/>
    </row>
    <row r="150" spans="3:3" x14ac:dyDescent="0.25">
      <c r="C150" s="2"/>
    </row>
    <row r="151" spans="3:3" x14ac:dyDescent="0.25">
      <c r="C151" s="2"/>
    </row>
    <row r="152" spans="3:3" x14ac:dyDescent="0.25">
      <c r="C152" s="2"/>
    </row>
    <row r="153" spans="3:3" x14ac:dyDescent="0.25">
      <c r="C153" s="2"/>
    </row>
    <row r="154" spans="3:3" x14ac:dyDescent="0.25">
      <c r="C154" s="2"/>
    </row>
    <row r="155" spans="3:3" x14ac:dyDescent="0.25">
      <c r="C155" s="2"/>
    </row>
    <row r="156" spans="3:3" x14ac:dyDescent="0.25">
      <c r="C156" s="2"/>
    </row>
    <row r="157" spans="3:3" x14ac:dyDescent="0.25">
      <c r="C157" s="2"/>
    </row>
    <row r="158" spans="3:3" x14ac:dyDescent="0.25">
      <c r="C158" s="2"/>
    </row>
    <row r="159" spans="3:3" x14ac:dyDescent="0.25">
      <c r="C159" s="2"/>
    </row>
    <row r="160" spans="3:3" x14ac:dyDescent="0.25">
      <c r="C160" s="2"/>
    </row>
    <row r="161" spans="3:3" x14ac:dyDescent="0.25">
      <c r="C161" s="2"/>
    </row>
    <row r="162" spans="3:3" x14ac:dyDescent="0.25">
      <c r="C162" s="2"/>
    </row>
    <row r="163" spans="3:3" x14ac:dyDescent="0.25">
      <c r="C163" s="2"/>
    </row>
    <row r="164" spans="3:3" x14ac:dyDescent="0.25">
      <c r="C164" s="2"/>
    </row>
    <row r="165" spans="3:3" x14ac:dyDescent="0.25">
      <c r="C165" s="2"/>
    </row>
    <row r="166" spans="3:3" x14ac:dyDescent="0.25">
      <c r="C166" s="2"/>
    </row>
    <row r="167" spans="3:3" x14ac:dyDescent="0.25">
      <c r="C167" s="2"/>
    </row>
    <row r="168" spans="3:3" x14ac:dyDescent="0.25">
      <c r="C168" s="2"/>
    </row>
    <row r="169" spans="3:3" x14ac:dyDescent="0.25">
      <c r="C169" s="2"/>
    </row>
    <row r="170" spans="3:3" x14ac:dyDescent="0.25">
      <c r="C170" s="2"/>
    </row>
    <row r="171" spans="3:3" x14ac:dyDescent="0.25">
      <c r="C171" s="2"/>
    </row>
    <row r="172" spans="3:3" x14ac:dyDescent="0.25">
      <c r="C172" s="2"/>
    </row>
    <row r="173" spans="3:3" x14ac:dyDescent="0.25">
      <c r="C173" s="2"/>
    </row>
    <row r="174" spans="3:3" x14ac:dyDescent="0.25">
      <c r="C174" s="2"/>
    </row>
    <row r="175" spans="3:3" x14ac:dyDescent="0.25">
      <c r="C175" s="2"/>
    </row>
    <row r="176" spans="3:3" x14ac:dyDescent="0.25">
      <c r="C176" s="2"/>
    </row>
    <row r="177" spans="3:3" x14ac:dyDescent="0.25">
      <c r="C177" s="2"/>
    </row>
    <row r="178" spans="3:3" x14ac:dyDescent="0.25">
      <c r="C178" s="2"/>
    </row>
    <row r="179" spans="3:3" x14ac:dyDescent="0.25">
      <c r="C179" s="2"/>
    </row>
    <row r="180" spans="3:3" x14ac:dyDescent="0.25">
      <c r="C180" s="2"/>
    </row>
    <row r="181" spans="3:3" x14ac:dyDescent="0.25">
      <c r="C181" s="2"/>
    </row>
    <row r="182" spans="3:3" x14ac:dyDescent="0.25">
      <c r="C182" s="2"/>
    </row>
    <row r="183" spans="3:3" x14ac:dyDescent="0.25">
      <c r="C183" s="2"/>
    </row>
    <row r="184" spans="3:3" x14ac:dyDescent="0.25">
      <c r="C184" s="2"/>
    </row>
    <row r="185" spans="3:3" x14ac:dyDescent="0.25">
      <c r="C185" s="2"/>
    </row>
    <row r="186" spans="3:3" x14ac:dyDescent="0.25">
      <c r="C186" s="2"/>
    </row>
    <row r="187" spans="3:3" x14ac:dyDescent="0.25">
      <c r="C187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 2022</vt:lpstr>
      <vt:lpstr>Spring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Wood</dc:creator>
  <cp:lastModifiedBy>Amy Wood</cp:lastModifiedBy>
  <dcterms:created xsi:type="dcterms:W3CDTF">2021-02-24T21:53:28Z</dcterms:created>
  <dcterms:modified xsi:type="dcterms:W3CDTF">2022-01-06T19:51:51Z</dcterms:modified>
</cp:coreProperties>
</file>